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19440" windowHeight="15600"/>
  </bookViews>
  <sheets>
    <sheet name="ΠΕ06  ΑΠΟΣΠΑΣΕΙΣ " sheetId="12" r:id="rId1"/>
  </sheets>
  <definedNames>
    <definedName name="_xlnm._FilterDatabase" localSheetId="0" hidden="1">'ΠΕ06  ΑΠΟΣΠΑΣΕΙΣ '!$A$3:$W$9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2" l="1"/>
  <c r="W9" i="12" s="1"/>
  <c r="R9" i="12"/>
  <c r="T9" i="12"/>
  <c r="U9" i="12"/>
  <c r="V9" i="12"/>
  <c r="R5" i="12"/>
  <c r="T5" i="12"/>
  <c r="U5" i="12"/>
  <c r="V5" i="12"/>
  <c r="R6" i="12"/>
  <c r="T6" i="12"/>
  <c r="U6" i="12"/>
  <c r="V6" i="12"/>
  <c r="R7" i="12"/>
  <c r="T7" i="12"/>
  <c r="U7" i="12"/>
  <c r="V7" i="12"/>
  <c r="R8" i="12"/>
  <c r="T8" i="12"/>
  <c r="U8" i="12"/>
  <c r="V8" i="12"/>
  <c r="I4" i="12"/>
  <c r="W4" i="12" s="1"/>
  <c r="I5" i="12"/>
  <c r="S5" i="12" s="1"/>
  <c r="I6" i="12"/>
  <c r="W6" i="12" s="1"/>
  <c r="I7" i="12"/>
  <c r="W7" i="12" s="1"/>
  <c r="I8" i="12"/>
  <c r="W8" i="12" s="1"/>
  <c r="S9" i="12" l="1"/>
  <c r="W5" i="12"/>
  <c r="S7" i="12"/>
  <c r="S8" i="12"/>
  <c r="S6" i="12"/>
  <c r="R4" i="12" l="1"/>
  <c r="S4" i="12"/>
  <c r="U4" i="12"/>
  <c r="V4" i="12"/>
  <c r="T4" i="12" l="1"/>
</calcChain>
</file>

<file path=xl/sharedStrings.xml><?xml version="1.0" encoding="utf-8"?>
<sst xmlns="http://schemas.openxmlformats.org/spreadsheetml/2006/main" count="59" uniqueCount="51">
  <si>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</si>
  <si>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</si>
  <si>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</si>
  <si>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</si>
  <si>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</si>
  <si>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</si>
  <si>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</si>
  <si>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</si>
  <si>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</si>
  <si>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</si>
  <si>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</si>
  <si>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</si>
  <si>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</si>
  <si>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</si>
  <si>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</si>
  <si>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</si>
  <si>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</si>
  <si>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</si>
  <si>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</si>
  <si>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</si>
  <si>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</si>
  <si>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</si>
  <si>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</si>
  <si>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ΤΟΠΟΘΕΤΗΣΗ</t>
  </si>
  <si>
    <t xml:space="preserve">Ανδρονικίδου Ανθούλα </t>
  </si>
  <si>
    <t xml:space="preserve">ΠΑΡΑΤΗΡΗΣΕΙΣ </t>
  </si>
  <si>
    <t xml:space="preserve">Μπατσή Δέσποινα </t>
  </si>
  <si>
    <t>Καρμαζή Γλυκερία</t>
  </si>
  <si>
    <t xml:space="preserve">Παπαγεωργίου Αικατερίνη </t>
  </si>
  <si>
    <t xml:space="preserve">Κοροσίδου Ελένη </t>
  </si>
  <si>
    <t xml:space="preserve">Καρμαζή Ματίνα </t>
  </si>
  <si>
    <t xml:space="preserve">Αποσπάσεις εντός ΠΥΣΠΕ  και προσωρινή τοποθέτηση αποσπασμένων εκπαιδευτικών κλάδου  ΠΕ06 </t>
  </si>
  <si>
    <t>ΔΣ Χ Μούκα 22 ωρες</t>
  </si>
  <si>
    <t xml:space="preserve">ΔΣ 6ο Κοζάνης 21 ωρες  </t>
  </si>
  <si>
    <t>ΔΣ 6ο Κοζάνης 22 ώρες/εβδ</t>
  </si>
  <si>
    <t>Δεν τοποθετείται</t>
  </si>
  <si>
    <t>ΔΣ 8ο Κοζάνης 22 ώρες/εβδ</t>
  </si>
  <si>
    <r>
      <t>ΔΣ Δρεπάνου ΚΤ 16+1 ώρες/εβδ</t>
    </r>
    <r>
      <rPr>
        <b/>
        <sz val="9"/>
        <color theme="1"/>
        <rFont val="Calibri"/>
        <family val="2"/>
        <charset val="161"/>
      </rPr>
      <t xml:space="preserve">
</t>
    </r>
    <r>
      <rPr>
        <sz val="9"/>
        <color theme="1"/>
        <rFont val="Calibri"/>
        <family val="2"/>
        <charset val="161"/>
      </rPr>
      <t>ΔΣ Πετρανών 4 ώρες/εβδ</t>
    </r>
  </si>
  <si>
    <t xml:space="preserve">ΠΡΑΞΗ 15 31-8-2023 </t>
  </si>
  <si>
    <t>ΔΣ Χ Μεγδάνη 6 ώρες και συμπλήρωση 
ΔΣ 6ο Κοζάνης 5 ώρες/εβδ
ΔΣ 2ο Κοζάνης 5 ώρες/εβδ
ΔΣ Χ.Μούκα 6 ώρες/εβδ</t>
  </si>
  <si>
    <t xml:space="preserve">ΔΣ Ολυμπιάδας 14 ώρες και συμπλήρωση
 ΔΣ 8ο Κοζάνης 8 ώρες/εβδ </t>
  </si>
  <si>
    <t>ΕΚ Υ 22</t>
  </si>
  <si>
    <t>Υ21</t>
  </si>
  <si>
    <t>Υ22</t>
  </si>
  <si>
    <t>Υ 22</t>
  </si>
  <si>
    <t xml:space="preserve">Υ22 </t>
  </si>
  <si>
    <t>Υ 23</t>
  </si>
  <si>
    <t>ΔΣ 1ο Βερμίου  8 ώρες  και συμπλήρωση 
 ΔΣ Λευκόβρυσης 9 ώρες/εβδ
ΔΣ Πετρανών 6 ώρες/εβδ</t>
  </si>
  <si>
    <t xml:space="preserve">ΔΣ Αγ. Δημητρίου ΚΤ 16 ώρες/εβδ
ΔΣ Αγ. Παρασκευής 4 ώρες/εβδ
ΝΓ Λευκόβρυσης 2 ώρες/εβδ </t>
  </si>
  <si>
    <t xml:space="preserve">ΚΤ 
ΔΣ Λευκόβρυσης 9 ώρες/εβδ 
ΔΣ Αγίας Παρασκευής 4 ώρες/εβδ 
ΔΣ Πετρανών 6 ώρες/εβδ 
  ΝΓ Πετρανών 2 ωρες 
ΝΓ Αγίας Παρασκευης 2 </t>
  </si>
  <si>
    <t xml:space="preserve">ΔΣ Ακρινής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</si>
</sst>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9"/>
      <color rgb="FFFF0000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14"/>
      <color theme="1"/>
      <name val="Calibri"/>
      <family val="2"/>
      <charset val="161"/>
    </font>
    <font>
      <b/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wrapText="1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zoomScale="80" zoomScaleNormal="8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K15" sqref="K15"/>
    </sheetView>
  </sheetViews>
  <sheetFormatPr defaultRowHeight="12.75" x14ac:dyDescent="0.25"/>
  <cols>
    <col min="1" max="1" width="3.42578125" style="5" customWidth="1"/>
    <col min="2" max="2" width="6.85546875" style="4" customWidth="1"/>
    <col min="3" max="3" width="13.7109375" style="4" customWidth="1"/>
    <col min="4" max="4" width="5.85546875" style="4" customWidth="1"/>
    <col min="5" max="5" width="21.5703125" style="4" customWidth="1"/>
    <col min="6" max="6" width="5.28515625" style="4" bestFit="1" customWidth="1"/>
    <col min="7" max="7" width="3.140625" style="4" bestFit="1" customWidth="1"/>
    <col min="8" max="8" width="5.28515625" style="4" bestFit="1" customWidth="1"/>
    <col min="9" max="9" width="6.28515625" style="4" bestFit="1" customWidth="1"/>
    <col min="10" max="10" width="3.140625" style="4" bestFit="1" customWidth="1"/>
    <col min="11" max="11" width="8.42578125" style="4" customWidth="1"/>
    <col min="12" max="12" width="3.140625" style="4" bestFit="1" customWidth="1"/>
    <col min="13" max="13" width="8.42578125" style="4" customWidth="1"/>
    <col min="14" max="17" width="3.140625" style="4" bestFit="1" customWidth="1"/>
    <col min="18" max="19" width="7.7109375" style="4" bestFit="1" customWidth="1"/>
    <col min="20" max="20" width="7.140625" style="4" customWidth="1"/>
    <col min="21" max="21" width="8.5703125" style="4" customWidth="1"/>
    <col min="22" max="22" width="9.42578125" style="4" customWidth="1"/>
    <col min="23" max="23" width="10.42578125" style="4" customWidth="1"/>
    <col min="24" max="24" width="25.85546875" style="4" customWidth="1"/>
    <col min="25" max="16384" width="9.140625" style="4"/>
  </cols>
  <sheetData>
    <row r="1" spans="1:24" ht="33" customHeight="1" thickBot="1" x14ac:dyDescent="0.3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3" customFormat="1" ht="33" customHeight="1" x14ac:dyDescent="0.25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27.5" customHeight="1" x14ac:dyDescent="0.25">
      <c r="A3" s="1" t="s">
        <v>9</v>
      </c>
      <c r="B3" s="2" t="s">
        <v>1</v>
      </c>
      <c r="C3" s="2" t="s">
        <v>0</v>
      </c>
      <c r="D3" s="2" t="s">
        <v>25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15</v>
      </c>
      <c r="O3" s="2" t="s">
        <v>16</v>
      </c>
      <c r="P3" s="2" t="s">
        <v>17</v>
      </c>
      <c r="Q3" s="2" t="s">
        <v>18</v>
      </c>
      <c r="R3" s="1" t="s">
        <v>8</v>
      </c>
      <c r="S3" s="1" t="s">
        <v>7</v>
      </c>
      <c r="T3" s="1" t="s">
        <v>6</v>
      </c>
      <c r="U3" s="1" t="s">
        <v>21</v>
      </c>
      <c r="V3" s="1" t="s">
        <v>22</v>
      </c>
      <c r="W3" s="1" t="s">
        <v>20</v>
      </c>
      <c r="X3" s="7" t="s">
        <v>23</v>
      </c>
    </row>
    <row r="4" spans="1:24" ht="45" customHeight="1" x14ac:dyDescent="0.25">
      <c r="A4" s="8">
        <v>1</v>
      </c>
      <c r="B4" s="9">
        <v>609873</v>
      </c>
      <c r="C4" s="9" t="s">
        <v>26</v>
      </c>
      <c r="D4" s="9" t="s">
        <v>41</v>
      </c>
      <c r="E4" s="9" t="s">
        <v>32</v>
      </c>
      <c r="F4" s="9">
        <v>33</v>
      </c>
      <c r="G4" s="9"/>
      <c r="H4" s="9">
        <v>22.63</v>
      </c>
      <c r="I4" s="10">
        <f t="shared" ref="I4:I9" si="0">SUM(F4:H4)</f>
        <v>55.629999999999995</v>
      </c>
      <c r="J4" s="9">
        <v>4</v>
      </c>
      <c r="K4" s="9" t="s">
        <v>19</v>
      </c>
      <c r="L4" s="9">
        <v>10</v>
      </c>
      <c r="M4" s="9" t="s">
        <v>19</v>
      </c>
      <c r="N4" s="9"/>
      <c r="O4" s="9"/>
      <c r="P4" s="9"/>
      <c r="Q4" s="11"/>
      <c r="R4" s="12">
        <f t="shared" ref="R4" si="1" xml:space="preserve"> IF(AND(K4 = "ΕΟΡΔΑΙΑΣ",M4 = "ΕΟΡΔΑΙΑΣ"), SUM(I4,J4,L4),  IF(K4 = "ΕΟΡΔΑΙΑΣ", SUM(I4,J4), 0) + IF(M4 = "ΕΟΡΔΑΙΑΣ", SUM(I4,L4),0)) + IF(O4 = "ΕΟΡΔΑΙΑΣ", N4, 0)  + IF(Q4 = "ΕΟΡΔΑΙΑΣ", P4, 0)</f>
        <v>0</v>
      </c>
      <c r="S4" s="12">
        <f t="shared" ref="S4" si="2" xml:space="preserve"> IF(AND(K4 = "ΚΟΖΑΝΗΣ",M4 = "ΚΟΖΑΝΗΣ"), SUM(I4,J4,L4),  IF(K4 = "ΚΟΖΑΝΗΣ", SUM(I4,J4), 0) + IF(M4 = "ΚΟΖΑΝΗΣ", SUM(I4,L4),0)) + IF(O4 = "ΚΟΖΑΝΗΣ", N4, 0)  + IF(Q4 = "ΚΟΖΑΝΗΣ", P4, 0)</f>
        <v>69.63</v>
      </c>
      <c r="T4" s="12">
        <f t="shared" ref="T4" si="3" xml:space="preserve"> IF(AND(K4 = "ΒΟΙΟΥ",M4 = "ΒΟΙΟΥ"), SUM(I4,J4,L4),  IF(K4 = "ΒΟΙΟΥ", SUM(I4,J4), 0) + IF(M4 = "ΒΟΙΟΥ", SUM(I4,L4),0)) + IF(O4 = "ΒΟΙΟΥ", N4, 0)  + IF(Q4 = "ΒΟΙΟΥ", P4, 0)</f>
        <v>0</v>
      </c>
      <c r="U4" s="12">
        <f xml:space="preserve"> IF(AND($K4 = "ΣΕΡΒΙΩΝ",$M4 = "ΣΕΡΒΙΩΝ"), SUM($I4,$J4,$L4),  IF($K4 = "ΣΕΡΒΙΩΝ", SUM($I4,$J4), 0) + IF($M4 = "ΣΕΡΒΙΩΝ", SUM($I4,$L4),0)) + IF($O4 = "ΣΕΡΒΙΩΝ", $N4, 0)  + IF($Q4 = "ΣΕΡΒΙΩΝ", $P4, 0)</f>
        <v>0</v>
      </c>
      <c r="V4" s="12">
        <f xml:space="preserve"> IF(AND($K4 = "ΒΕΛΒΕΝΤΟΥ",$M4 = "ΒΕΛΒΕΝΤΟΥ"), SUM($I4,$J4,$L4),  IF($K4 = "ΒΕΛΒΕΝΤΟΥ", SUM($I4,$J4), 0) + IF($M4 = "ΒΕΛΒΕΝΤΟΥ", SUM($I4,$L4),0)) + IF($O4 = "ΒΕΛΒΕΝΤΟΥ", $N4, 0)  + IF($Q4 = "ΒΕΛΒΕΝΤΟΥ", $P4, 0)</f>
        <v>0</v>
      </c>
      <c r="W4" s="12">
        <f t="shared" ref="W4:W9" si="4">I4+J4+L4+N4</f>
        <v>69.63</v>
      </c>
      <c r="X4" s="9" t="s">
        <v>34</v>
      </c>
    </row>
    <row r="5" spans="1:24" ht="60" customHeight="1" x14ac:dyDescent="0.25">
      <c r="A5" s="8">
        <v>2</v>
      </c>
      <c r="B5" s="9">
        <v>576213</v>
      </c>
      <c r="C5" s="9" t="s">
        <v>24</v>
      </c>
      <c r="D5" s="9" t="s">
        <v>42</v>
      </c>
      <c r="E5" s="9" t="s">
        <v>33</v>
      </c>
      <c r="F5" s="9">
        <v>9</v>
      </c>
      <c r="G5" s="9"/>
      <c r="H5" s="9">
        <v>43.5</v>
      </c>
      <c r="I5" s="10">
        <f t="shared" si="0"/>
        <v>52.5</v>
      </c>
      <c r="J5" s="9"/>
      <c r="K5" s="9"/>
      <c r="L5" s="9">
        <v>10</v>
      </c>
      <c r="M5" s="9" t="s">
        <v>19</v>
      </c>
      <c r="N5" s="9"/>
      <c r="O5" s="9"/>
      <c r="P5" s="9"/>
      <c r="Q5" s="9"/>
      <c r="R5" s="12">
        <f t="shared" ref="R5:R9" si="5" xml:space="preserve"> IF(AND(K5 = "ΕΟΡΔΑΙΑΣ",M5 = "ΕΟΡΔΑΙΑΣ"), SUM(I5,J5,L5),  IF(K5 = "ΕΟΡΔΑΙΑΣ", SUM(I5,J5), 0) + IF(M5 = "ΕΟΡΔΑΙΑΣ", SUM(I5,L5),0)) + IF(O5 = "ΕΟΡΔΑΙΑΣ", N5, 0)  + IF(Q5 = "ΕΟΡΔΑΙΑΣ", P5, 0)</f>
        <v>0</v>
      </c>
      <c r="S5" s="12">
        <f t="shared" ref="S5:S9" si="6" xml:space="preserve"> IF(AND(K5 = "ΚΟΖΑΝΗΣ",M5 = "ΚΟΖΑΝΗΣ"), SUM(I5,J5,L5),  IF(K5 = "ΚΟΖΑΝΗΣ", SUM(I5,J5), 0) + IF(M5 = "ΚΟΖΑΝΗΣ", SUM(I5,L5),0)) + IF(O5 = "ΚΟΖΑΝΗΣ", N5, 0)  + IF(Q5 = "ΚΟΖΑΝΗΣ", P5, 0)</f>
        <v>62.5</v>
      </c>
      <c r="T5" s="12">
        <f t="shared" ref="T5:T9" si="7" xml:space="preserve"> IF(AND(K5 = "ΒΟΙΟΥ",M5 = "ΒΟΙΟΥ"), SUM(I5,J5,L5),  IF(K5 = "ΒΟΙΟΥ", SUM(I5,J5), 0) + IF(M5 = "ΒΟΙΟΥ", SUM(I5,L5),0)) + IF(O5 = "ΒΟΙΟΥ", N5, 0)  + IF(Q5 = "ΒΟΙΟΥ", P5, 0)</f>
        <v>0</v>
      </c>
      <c r="U5" s="12">
        <f t="shared" ref="U5:U9" si="8" xml:space="preserve"> IF(AND($K5 = "ΣΕΡΒΙΩΝ",$M5 = "ΣΕΡΒΙΩΝ"), SUM($I5,$J5,$L5),  IF($K5 = "ΣΕΡΒΙΩΝ", SUM($I5,$J5), 0) + IF($M5 = "ΣΕΡΒΙΩΝ", SUM($I5,$L5),0)) + IF($O5 = "ΣΕΡΒΙΩΝ", $N5, 0)  + IF($Q5 = "ΣΕΡΒΙΩΝ", $P5, 0)</f>
        <v>0</v>
      </c>
      <c r="V5" s="12">
        <f t="shared" ref="V5:V9" si="9" xml:space="preserve"> IF(AND($K5 = "ΒΕΛΒΕΝΤΟΥ",$M5 = "ΒΕΛΒΕΝΤΟΥ"), SUM($I5,$J5,$L5),  IF($K5 = "ΒΕΛΒΕΝΤΟΥ", SUM($I5,$J5), 0) + IF($M5 = "ΒΕΛΒΕΝΤΟΥ", SUM($I5,$L5),0)) + IF($O5 = "ΒΕΛΒΕΝΤΟΥ", $N5, 0)  + IF($Q5 = "ΒΕΛΒΕΝΤΟΥ", $P5, 0)</f>
        <v>0</v>
      </c>
      <c r="W5" s="12">
        <f t="shared" si="4"/>
        <v>62.5</v>
      </c>
      <c r="X5" s="9" t="s">
        <v>37</v>
      </c>
    </row>
    <row r="6" spans="1:24" ht="84.75" customHeight="1" x14ac:dyDescent="0.25">
      <c r="A6" s="8">
        <v>3</v>
      </c>
      <c r="B6" s="9">
        <v>612088</v>
      </c>
      <c r="C6" s="9" t="s">
        <v>27</v>
      </c>
      <c r="D6" s="9" t="s">
        <v>43</v>
      </c>
      <c r="E6" s="9" t="s">
        <v>39</v>
      </c>
      <c r="F6" s="9">
        <v>15</v>
      </c>
      <c r="G6" s="9"/>
      <c r="H6" s="9">
        <v>23.63</v>
      </c>
      <c r="I6" s="10">
        <f t="shared" si="0"/>
        <v>38.629999999999995</v>
      </c>
      <c r="J6" s="9">
        <v>4</v>
      </c>
      <c r="K6" s="9" t="s">
        <v>19</v>
      </c>
      <c r="L6" s="9">
        <v>10</v>
      </c>
      <c r="M6" s="9" t="s">
        <v>19</v>
      </c>
      <c r="N6" s="9"/>
      <c r="O6" s="9"/>
      <c r="P6" s="9"/>
      <c r="Q6" s="11"/>
      <c r="R6" s="12">
        <f t="shared" si="5"/>
        <v>0</v>
      </c>
      <c r="S6" s="12">
        <f t="shared" si="6"/>
        <v>52.629999999999995</v>
      </c>
      <c r="T6" s="12">
        <f t="shared" si="7"/>
        <v>0</v>
      </c>
      <c r="U6" s="12">
        <f t="shared" si="8"/>
        <v>0</v>
      </c>
      <c r="V6" s="12">
        <f t="shared" si="9"/>
        <v>0</v>
      </c>
      <c r="W6" s="12">
        <f t="shared" si="4"/>
        <v>52.629999999999995</v>
      </c>
      <c r="X6" s="9" t="s">
        <v>35</v>
      </c>
    </row>
    <row r="7" spans="1:24" s="6" customFormat="1" ht="51.75" customHeight="1" x14ac:dyDescent="0.25">
      <c r="A7" s="8">
        <v>4</v>
      </c>
      <c r="B7" s="9">
        <v>229143</v>
      </c>
      <c r="C7" s="9" t="s">
        <v>28</v>
      </c>
      <c r="D7" s="9" t="s">
        <v>44</v>
      </c>
      <c r="E7" s="9" t="s">
        <v>40</v>
      </c>
      <c r="F7" s="9">
        <v>9</v>
      </c>
      <c r="G7" s="9"/>
      <c r="H7" s="9">
        <v>19.25</v>
      </c>
      <c r="I7" s="10">
        <f t="shared" si="0"/>
        <v>28.25</v>
      </c>
      <c r="J7" s="9">
        <v>4</v>
      </c>
      <c r="K7" s="9" t="s">
        <v>19</v>
      </c>
      <c r="L7" s="9">
        <v>10</v>
      </c>
      <c r="M7" s="9" t="s">
        <v>19</v>
      </c>
      <c r="N7" s="9"/>
      <c r="O7" s="9"/>
      <c r="P7" s="9"/>
      <c r="Q7" s="11"/>
      <c r="R7" s="12">
        <f t="shared" si="5"/>
        <v>0</v>
      </c>
      <c r="S7" s="12">
        <f t="shared" si="6"/>
        <v>42.25</v>
      </c>
      <c r="T7" s="12">
        <f t="shared" si="7"/>
        <v>0</v>
      </c>
      <c r="U7" s="12">
        <f t="shared" si="8"/>
        <v>0</v>
      </c>
      <c r="V7" s="12">
        <f t="shared" si="9"/>
        <v>0</v>
      </c>
      <c r="W7" s="12">
        <f t="shared" si="4"/>
        <v>42.25</v>
      </c>
      <c r="X7" s="9" t="s">
        <v>36</v>
      </c>
    </row>
    <row r="8" spans="1:24" s="6" customFormat="1" ht="61.5" customHeight="1" x14ac:dyDescent="0.25">
      <c r="A8" s="8">
        <v>5</v>
      </c>
      <c r="B8" s="9">
        <v>612051</v>
      </c>
      <c r="C8" s="9" t="s">
        <v>30</v>
      </c>
      <c r="D8" s="9" t="s">
        <v>45</v>
      </c>
      <c r="E8" s="9" t="s">
        <v>50</v>
      </c>
      <c r="F8" s="9"/>
      <c r="G8" s="9"/>
      <c r="H8" s="9">
        <v>24.25</v>
      </c>
      <c r="I8" s="10">
        <f>SUM(F8:H8)</f>
        <v>24.25</v>
      </c>
      <c r="J8" s="9">
        <v>4</v>
      </c>
      <c r="K8" s="9" t="s">
        <v>19</v>
      </c>
      <c r="L8" s="9"/>
      <c r="M8" s="9"/>
      <c r="N8" s="9"/>
      <c r="O8" s="9"/>
      <c r="P8" s="9"/>
      <c r="Q8" s="9"/>
      <c r="R8" s="12">
        <f xml:space="preserve"> IF(AND(K8 = "ΕΟΡΔΑΙΑΣ",M8 = "ΕΟΡΔΑΙΑΣ"), SUM(I8,J8,L8),  IF(K8 = "ΕΟΡΔΑΙΑΣ", SUM(I8,J8), 0) + IF(M8 = "ΕΟΡΔΑΙΑΣ", SUM(I8,L8),0)) + IF(O8 = "ΕΟΡΔΑΙΑΣ", N8, 0)  + IF(Q8 = "ΕΟΡΔΑΙΑΣ", P8, 0)</f>
        <v>0</v>
      </c>
      <c r="S8" s="12">
        <f xml:space="preserve"> IF(AND(K8 = "ΚΟΖΑΝΗΣ",M8 = "ΚΟΖΑΝΗΣ"), SUM(I8,J8,L8),  IF(K8 = "ΚΟΖΑΝΗΣ", SUM(I8,J8), 0) + IF(M8 = "ΚΟΖΑΝΗΣ", SUM(I8,L8),0)) + IF(O8 = "ΚΟΖΑΝΗΣ", N8, 0)  + IF(Q8 = "ΚΟΖΑΝΗΣ", P8, 0)</f>
        <v>28.25</v>
      </c>
      <c r="T8" s="12">
        <f xml:space="preserve"> IF(AND(K8 = "ΒΟΙΟΥ",M8 = "ΒΟΙΟΥ"), SUM(I8,J8,L8),  IF(K8 = "ΒΟΙΟΥ", SUM(I8,J8), 0) + IF(M8 = "ΒΟΙΟΥ", SUM(I8,L8),0)) + IF(O8 = "ΒΟΙΟΥ", N8, 0)  + IF(Q8 = "ΒΟΙΟΥ", P8, 0)</f>
        <v>0</v>
      </c>
      <c r="U8" s="12">
        <f xml:space="preserve"> IF(AND($K8 = "ΣΕΡΒΙΩΝ",$M8 = "ΣΕΡΒΙΩΝ"), SUM($I8,$J8,$L8),  IF($K8 = "ΣΕΡΒΙΩΝ", SUM($I8,$J8), 0) + IF($M8 = "ΣΕΡΒΙΩΝ", SUM($I8,$L8),0)) + IF($O8 = "ΣΕΡΒΙΩΝ", $N8, 0)  + IF($Q8 = "ΣΕΡΒΙΩΝ", $P8, 0)</f>
        <v>0</v>
      </c>
      <c r="V8" s="12">
        <f xml:space="preserve"> IF(AND($K8 = "ΒΕΛΒΕΝΤΟΥ",$M8 = "ΒΕΛΒΕΝΤΟΥ"), SUM($I8,$J8,$L8),  IF($K8 = "ΒΕΛΒΕΝΤΟΥ", SUM($I8,$J8), 0) + IF($M8 = "ΒΕΛΒΕΝΤΟΥ", SUM($I8,$L8),0)) + IF($O8 = "ΒΕΛΒΕΝΤΟΥ", $N8, 0)  + IF($Q8 = "ΒΕΛΒΕΝΤΟΥ", $P8, 0)</f>
        <v>0</v>
      </c>
      <c r="W8" s="12">
        <f>I8+J8+L8+N8</f>
        <v>28.25</v>
      </c>
      <c r="X8" s="9" t="s">
        <v>48</v>
      </c>
    </row>
    <row r="9" spans="1:24" s="6" customFormat="1" ht="87" customHeight="1" x14ac:dyDescent="0.25">
      <c r="A9" s="8">
        <v>6</v>
      </c>
      <c r="B9" s="9">
        <v>712914</v>
      </c>
      <c r="C9" s="9" t="s">
        <v>29</v>
      </c>
      <c r="D9" s="9" t="s">
        <v>46</v>
      </c>
      <c r="E9" s="9" t="s">
        <v>47</v>
      </c>
      <c r="F9" s="9">
        <v>9</v>
      </c>
      <c r="G9" s="9"/>
      <c r="H9" s="9">
        <v>11.75</v>
      </c>
      <c r="I9" s="10">
        <f t="shared" si="0"/>
        <v>20.75</v>
      </c>
      <c r="J9" s="9">
        <v>4</v>
      </c>
      <c r="K9" s="9" t="s">
        <v>19</v>
      </c>
      <c r="L9" s="9"/>
      <c r="M9" s="9"/>
      <c r="N9" s="9"/>
      <c r="O9" s="9"/>
      <c r="P9" s="9"/>
      <c r="Q9" s="11"/>
      <c r="R9" s="12">
        <f t="shared" si="5"/>
        <v>0</v>
      </c>
      <c r="S9" s="12">
        <f t="shared" si="6"/>
        <v>24.75</v>
      </c>
      <c r="T9" s="12">
        <f t="shared" si="7"/>
        <v>0</v>
      </c>
      <c r="U9" s="12">
        <f t="shared" si="8"/>
        <v>0</v>
      </c>
      <c r="V9" s="12">
        <f t="shared" si="9"/>
        <v>0</v>
      </c>
      <c r="W9" s="12">
        <f t="shared" si="4"/>
        <v>24.75</v>
      </c>
      <c r="X9" s="9" t="s">
        <v>49</v>
      </c>
    </row>
  </sheetData>
  <mergeCells count="2">
    <mergeCell ref="A2:X2"/>
    <mergeCell ref="A1:X1"/>
  </mergeCells>
  <phoneticPr fontId="6" type="noConversion"/>
  <conditionalFormatting sqref="R4:W9">
    <cfRule type="cellIs" dxfId="0" priority="10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ΠΕ06  ΑΠΟΣΠΑΣΕΙΣ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2023-08-31T11:45:10Z</dcterms:modified>
</cp:coreProperties>
</file>