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24226"/>
  <xr:revisionPtr revIDLastSave="0" documentId="13_ncr:1_{9CDB0384-C628-46C2-876F-12D8714F664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ΠΕ11   ΑΠΟΣΠΑΣΕΙΣ " sheetId="12" r:id="rId1"/>
  </sheets>
  <definedNames>
    <definedName name="_xlnm._FilterDatabase" localSheetId="0" hidden="1">' ΠΕ11   ΑΠΟΣΠΑΣΕΙΣ 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2" l="1"/>
  <c r="I6" i="12"/>
  <c r="S6" i="12" s="1"/>
  <c r="I7" i="12"/>
  <c r="W7" i="12" s="1"/>
  <c r="I8" i="12"/>
  <c r="S8" i="12" s="1"/>
  <c r="I4" i="12"/>
  <c r="S4" i="12" s="1"/>
  <c r="T4" i="12"/>
  <c r="U4" i="12"/>
  <c r="V4" i="12"/>
  <c r="W5" i="12"/>
  <c r="R5" i="12"/>
  <c r="T5" i="12"/>
  <c r="U5" i="12"/>
  <c r="V5" i="12"/>
  <c r="R7" i="12"/>
  <c r="S7" i="12"/>
  <c r="T7" i="12"/>
  <c r="U7" i="12"/>
  <c r="V7" i="12"/>
  <c r="R6" i="12"/>
  <c r="T6" i="12"/>
  <c r="U6" i="12"/>
  <c r="V6" i="12"/>
  <c r="R8" i="12"/>
  <c r="T8" i="12"/>
  <c r="U8" i="12"/>
  <c r="V8" i="12"/>
  <c r="S5" i="12" l="1"/>
  <c r="R4" i="12"/>
  <c r="W6" i="12"/>
  <c r="W4" i="12"/>
  <c r="W8" i="12"/>
</calcChain>
</file>

<file path=xl/sharedStrings.xml><?xml version="1.0" encoding="utf-8"?>
<sst xmlns="http://schemas.openxmlformats.org/spreadsheetml/2006/main" count="53" uniqueCount="48">
  <si>
    <t>ΟΝΟΜΑΤΕΠΩΝΥΜΟ</t>
  </si>
  <si>
    <t>ΑΜ</t>
  </si>
  <si>
    <t xml:space="preserve">ΜΟΡΙΑ ΕΝΤΟΠΙΟΤΗΤΑΣ </t>
  </si>
  <si>
    <t>ΔΗΜΟΣ ΕΝΤΟΠΙΟΤΗΤΑΣ</t>
  </si>
  <si>
    <t>ΜΟΡΙΑ ΣΥΝΥΠΗΡΕΤΗΣΗΣ</t>
  </si>
  <si>
    <t>ΔΗΜΟΣ ΣΥΝΥΠΗΡΕΤΗΣΗΣ</t>
  </si>
  <si>
    <t>ΣΥΝΟΛΟ ΔΗΜΟΣ ΒΟΙΟΥ</t>
  </si>
  <si>
    <t>ΣΥΝΟΛΟ ΔΗΜΟΣ  ΚΟΖΑΝΗΣ</t>
  </si>
  <si>
    <t>ΣΥΝΟΛΟ ΔΗΜΟΣ ΕΟΡΔΑΙΑΣ</t>
  </si>
  <si>
    <t>ΑΑ</t>
  </si>
  <si>
    <t>ΟΡΓΑΝΙΚΗ</t>
  </si>
  <si>
    <t xml:space="preserve">ΜΟΡΙΑ ΟΙΚΟΓΕΝΕΙΑΚΗΣ ΚΑΤΑΣΤΑΣΗΣ </t>
  </si>
  <si>
    <t xml:space="preserve">ΛΟΓΟΙ ΥΓΕΙΑΣ </t>
  </si>
  <si>
    <t xml:space="preserve">ΜΟΡΙΑ ΣΥΝΟΛΙΚΗΣ ΥΠΗΡΕΣΙΑΣ </t>
  </si>
  <si>
    <t xml:space="preserve">ΣΥΝΟΛΟ </t>
  </si>
  <si>
    <t>ΛΟΓΟΙ ΥΓΕΙΑΣ ΓΟΝΕΩΝ ΜΟΡΙΑ</t>
  </si>
  <si>
    <t>ΔΗΜΟΣ ΕΝΤΟΠΙΟΤΗΤΑΣ ΓΟΝΕΩΝ</t>
  </si>
  <si>
    <t>ΜΟΡΙΑ ΣΠΟΥΔΩΝ</t>
  </si>
  <si>
    <t>ΔΗΜΟΣ ΣΠΟΥΔΩΝ</t>
  </si>
  <si>
    <t>ΚΟΖΑΝΗΣ</t>
  </si>
  <si>
    <t>ΜΑΧ</t>
  </si>
  <si>
    <t>ΣΥΝΟΛΟ ΔΗΜΟΣ ΣΕΡΒΙΩΝ</t>
  </si>
  <si>
    <t>ΣΥΝΟΛΟ ΔΗΜΟΣ ΒΕΛΒΕΝΤΟΥ</t>
  </si>
  <si>
    <t>ΕΟΡΔΑΙΑΣ</t>
  </si>
  <si>
    <t>ΤΟΠΟΘΕΤΗΣΗ</t>
  </si>
  <si>
    <t xml:space="preserve">Αγγελίδου Παρθένα </t>
  </si>
  <si>
    <t xml:space="preserve">Λουφοπούλου Ευαγγελία </t>
  </si>
  <si>
    <t xml:space="preserve">ΠΥΣΠΕ Ηρακλείου </t>
  </si>
  <si>
    <t xml:space="preserve">Μίχος Νικόλαος </t>
  </si>
  <si>
    <t xml:space="preserve">ΠΥΣΠΕ Φλώρινας </t>
  </si>
  <si>
    <t xml:space="preserve">ΣΕΡΒΙΩΝ </t>
  </si>
  <si>
    <t xml:space="preserve">Γκουρτσούλης Στέφανος </t>
  </si>
  <si>
    <t>Αμπατζίδου Μαρία</t>
  </si>
  <si>
    <t xml:space="preserve">ΠΥΣΠΕ Σάμου </t>
  </si>
  <si>
    <t>Αποσπάσεις εντός ΠΥΣΠΕ  και προσωρινή τοποθέτηση αποσπασμένων εκπαιδευτικών κλάδου  ΠΕ11</t>
  </si>
  <si>
    <t xml:space="preserve">ΩΡΑΡΙΟ </t>
  </si>
  <si>
    <t>21 Y</t>
  </si>
  <si>
    <t>24Y</t>
  </si>
  <si>
    <t>22Y</t>
  </si>
  <si>
    <t>ΔΣ Λιβαδερού ΚΤ 10+2 ώρες/εβδ
ΔΣ Τρανοβάλτου 8+2 ώρες/εβδ</t>
  </si>
  <si>
    <t xml:space="preserve">ΠΡΑΞΗ 15 / 31-8-2023 </t>
  </si>
  <si>
    <t>21Υ</t>
  </si>
  <si>
    <t xml:space="preserve">ΔΣ 1ο Μουρικίου 16  ώρες και συμπλήρωση 
ΔΣ 11ο Πτολ/δας 5 ωρες </t>
  </si>
  <si>
    <t xml:space="preserve">ΠΥΣΠΕ Αχαΐας </t>
  </si>
  <si>
    <t>ΔΣ 17ο Κοζάνης 21 ώρες/εβδ</t>
  </si>
  <si>
    <t>ΚΤ ΔΣ 7ο Κοζάνης 19 ώρες/εβδ
ΔΣ 18ο Κοζάνης 5 ώρες/εβδ</t>
  </si>
  <si>
    <t>ΚΤ ΔΣ 1ο Μουρικίου 16 ώρες/εβδ
ΔΣ 5ο Πτολ/δας 6 ώρες/εβδ</t>
  </si>
  <si>
    <t xml:space="preserve">
ΔΣ 11ο Πτολ/δας ΚΤ 11  ώρες/εβδ
ΔΣ 5ο Πτολ/δας 10  ώρες/εβδ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</si>
</sst>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 x14ac:knownFonts="1">
    <font>
      <sz val="11"/>
      <color theme="1"/>
      <name val="Calibri"/>
      <family val="2"/>
      <charset val="161"/>
      <scheme val="minor"/>
    </font>
    <font>
      <b/>
      <sz val="8"/>
      <color indexed="8"/>
      <name val="Calibri"/>
      <family val="2"/>
      <charset val="161"/>
    </font>
    <font>
      <sz val="10"/>
      <name val="Arial"/>
      <family val="2"/>
      <charset val="161"/>
    </font>
    <font>
      <sz val="10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charset val="161"/>
      <scheme val="minor"/>
    </font>
    <font>
      <sz val="9"/>
      <color rgb="FFFF0000"/>
      <name val="Calibri"/>
      <family val="2"/>
      <charset val="161"/>
    </font>
    <font>
      <sz val="9"/>
      <color theme="1"/>
      <name val="Calibri"/>
      <family val="2"/>
      <charset val="161"/>
    </font>
    <font>
      <b/>
      <sz val="9"/>
      <color theme="1"/>
      <name val="Calibri"/>
      <family val="2"/>
      <charset val="161"/>
    </font>
    <font>
      <b/>
      <sz val="9"/>
      <color rgb="FFFF0000"/>
      <name val="Calibri"/>
      <family val="2"/>
      <charset val="161"/>
    </font>
    <font>
      <b/>
      <sz val="14"/>
      <color theme="1"/>
      <name val="Calibri"/>
      <family val="2"/>
      <charset val="161"/>
    </font>
    <font>
      <b/>
      <sz val="12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wrapText="1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</cellXfs>
  <cellStyles count="2">
    <cellStyle name="Κανονικό" xfId="0" builtinId="0"/>
    <cellStyle name="Κανονικό 4" xfId="1" xr:uid="{00000000-0005-0000-0000-000001000000}"/>
  </cellStyles>
  <dxfs count="1">
    <dxf>
      <font>
        <color theme="0" tint="-0.1499679555650502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zoomScale="80" zoomScaleNormal="80" workbookViewId="0">
      <pane xSplit="3" ySplit="1" topLeftCell="D2" activePane="bottomRight" state="frozen"/>
      <selection activeCell="G33" sqref="G33"/>
      <selection pane="topRight" activeCell="G33" sqref="G33"/>
      <selection pane="bottomLeft" activeCell="G33" sqref="G33"/>
      <selection pane="bottomRight" activeCell="X4" sqref="X4"/>
    </sheetView>
  </sheetViews>
  <sheetFormatPr defaultRowHeight="12.75" x14ac:dyDescent="0.25"/>
  <cols>
    <col min="1" max="1" width="3.42578125" style="4" customWidth="1"/>
    <col min="2" max="2" width="6.85546875" style="3" customWidth="1"/>
    <col min="3" max="3" width="12" style="3" customWidth="1"/>
    <col min="4" max="4" width="4.28515625" style="3" bestFit="1" customWidth="1"/>
    <col min="5" max="5" width="14.7109375" style="3" customWidth="1"/>
    <col min="6" max="6" width="5.28515625" style="3" bestFit="1" customWidth="1"/>
    <col min="7" max="7" width="3.140625" style="3" bestFit="1" customWidth="1"/>
    <col min="8" max="9" width="6.28515625" style="3" bestFit="1" customWidth="1"/>
    <col min="10" max="10" width="3.140625" style="3" bestFit="1" customWidth="1"/>
    <col min="11" max="11" width="8.85546875" style="3" bestFit="1" customWidth="1"/>
    <col min="12" max="12" width="3.140625" style="3" bestFit="1" customWidth="1"/>
    <col min="13" max="13" width="8.85546875" style="3" bestFit="1" customWidth="1"/>
    <col min="14" max="15" width="5.28515625" style="3" bestFit="1" customWidth="1"/>
    <col min="16" max="17" width="3.140625" style="3" bestFit="1" customWidth="1"/>
    <col min="18" max="18" width="8.42578125" style="3" customWidth="1"/>
    <col min="19" max="19" width="8" style="3" customWidth="1"/>
    <col min="20" max="20" width="7.140625" style="3" customWidth="1"/>
    <col min="21" max="21" width="8.5703125" style="3" customWidth="1"/>
    <col min="22" max="22" width="9.42578125" style="3" customWidth="1"/>
    <col min="23" max="23" width="10.42578125" style="3" hidden="1" customWidth="1"/>
    <col min="24" max="24" width="27" style="3" customWidth="1"/>
    <col min="25" max="16384" width="9.140625" style="3"/>
  </cols>
  <sheetData>
    <row r="1" spans="1:24" s="5" customFormat="1" ht="39" customHeight="1" x14ac:dyDescent="0.25">
      <c r="A1" s="12" t="s">
        <v>40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ht="35.1" customHeight="1" x14ac:dyDescent="0.25">
      <c r="A2" s="13" t="s">
        <v>34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103.5" customHeight="1" x14ac:dyDescent="0.25">
      <c r="A3" s="1" t="s">
        <v>9</v>
      </c>
      <c r="B3" s="2" t="s">
        <v>1</v>
      </c>
      <c r="C3" s="2" t="s">
        <v>0</v>
      </c>
      <c r="D3" s="2" t="s">
        <v>35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2</v>
      </c>
      <c r="K3" s="2" t="s">
        <v>3</v>
      </c>
      <c r="L3" s="2" t="s">
        <v>4</v>
      </c>
      <c r="M3" s="2" t="s">
        <v>5</v>
      </c>
      <c r="N3" s="2" t="s">
        <v>15</v>
      </c>
      <c r="O3" s="2" t="s">
        <v>16</v>
      </c>
      <c r="P3" s="2" t="s">
        <v>17</v>
      </c>
      <c r="Q3" s="2" t="s">
        <v>18</v>
      </c>
      <c r="R3" s="1" t="s">
        <v>8</v>
      </c>
      <c r="S3" s="1" t="s">
        <v>7</v>
      </c>
      <c r="T3" s="1" t="s">
        <v>6</v>
      </c>
      <c r="U3" s="1" t="s">
        <v>21</v>
      </c>
      <c r="V3" s="1" t="s">
        <v>22</v>
      </c>
      <c r="W3" s="1" t="s">
        <v>20</v>
      </c>
      <c r="X3" s="6" t="s">
        <v>24</v>
      </c>
    </row>
    <row r="4" spans="1:24" ht="75" customHeight="1" x14ac:dyDescent="0.25">
      <c r="A4" s="7">
        <v>1</v>
      </c>
      <c r="B4" s="8">
        <v>587482</v>
      </c>
      <c r="C4" s="8" t="s">
        <v>25</v>
      </c>
      <c r="D4" s="8" t="s">
        <v>41</v>
      </c>
      <c r="E4" s="8" t="s">
        <v>42</v>
      </c>
      <c r="F4" s="8">
        <v>9</v>
      </c>
      <c r="G4" s="8"/>
      <c r="H4" s="8">
        <v>38.67</v>
      </c>
      <c r="I4" s="9">
        <f>SUM(F4:H4)</f>
        <v>47.67</v>
      </c>
      <c r="J4" s="8">
        <v>4</v>
      </c>
      <c r="K4" s="8" t="s">
        <v>23</v>
      </c>
      <c r="L4" s="8">
        <v>10</v>
      </c>
      <c r="M4" s="8" t="s">
        <v>23</v>
      </c>
      <c r="N4" s="8"/>
      <c r="O4" s="8"/>
      <c r="P4" s="8"/>
      <c r="Q4" s="10"/>
      <c r="R4" s="11">
        <f xml:space="preserve"> IF(AND(K4 = "ΕΟΡΔΑΙΑΣ",M4 = "ΕΟΡΔΑΙΑΣ"), SUM(I4,J4,L4),  IF(K4 = "ΕΟΡΔΑΙΑΣ", SUM(I4,J4), 0) + IF(M4 = "ΕΟΡΔΑΙΑΣ", SUM(I4,L4),0)) + IF(O4 = "ΕΟΡΔΑΙΑΣ", N4, 0)  + IF(Q4 = "ΕΟΡΔΑΙΑΣ", P4, 0)</f>
        <v>61.67</v>
      </c>
      <c r="S4" s="11">
        <f xml:space="preserve"> IF(AND(K4 = "ΚΟΖΑΝΗΣ",M4 = "ΚΟΖΑΝΗΣ"), SUM(I4,J4,L4),  IF(K4 = "ΚΟΖΑΝΗΣ", SUM(I4,J4), 0) + IF(M4 = "ΚΟΖΑΝΗΣ", SUM(I4,L4),0)) + IF(O4 = "ΚΟΖΑΝΗΣ", N4, 0)  + IF(Q4 = "ΚΟΖΑΝΗΣ", P4, 0)</f>
        <v>0</v>
      </c>
      <c r="T4" s="11">
        <f xml:space="preserve"> IF(AND(K4 = "ΒΟΙΟΥ",M4 = "ΒΟΙΟΥ"), SUM(I4,J4,L4),  IF(K4 = "ΒΟΙΟΥ", SUM(I4,J4), 0) + IF(M4 = "ΒΟΙΟΥ", SUM(I4,L4),0)) + IF(O4 = "ΒΟΙΟΥ", N4, 0)  + IF(Q4 = "ΒΟΙΟΥ", P4, 0)</f>
        <v>0</v>
      </c>
      <c r="U4" s="11">
        <f xml:space="preserve"> IF(AND($K4 = "ΣΕΡΒΙΩΝ",$M4 = "ΣΕΡΒΙΩΝ"), SUM($I4,$J4,$L4),  IF($K4 = "ΣΕΡΒΙΩΝ", SUM($I4,$J4), 0) + IF($M4 = "ΣΕΡΒΙΩΝ", SUM($I4,$L4),0)) + IF($O4 = "ΣΕΡΒΙΩΝ", $N4, 0)  + IF($Q4 = "ΣΕΡΒΙΩΝ", $P4, 0)</f>
        <v>0</v>
      </c>
      <c r="V4" s="11">
        <f xml:space="preserve"> IF(AND($K4 = "ΒΕΛΒΕΝΤΟΥ",$M4 = "ΒΕΛΒΕΝΤΟΥ"), SUM($I4,$J4,$L4),  IF($K4 = "ΒΕΛΒΕΝΤΟΥ", SUM($I4,$J4), 0) + IF($M4 = "ΒΕΛΒΕΝΤΟΥ", SUM($I4,$L4),0)) + IF($O4 = "ΒΕΛΒΕΝΤΟΥ", $N4, 0)  + IF($Q4 = "ΒΕΛΒΕΝΤΟΥ", $P4, 0)</f>
        <v>0</v>
      </c>
      <c r="W4" s="11">
        <f>I4+J4+L4+N4</f>
        <v>61.67</v>
      </c>
      <c r="X4" s="8" t="s">
        <v>47</v>
      </c>
    </row>
    <row r="5" spans="1:24" ht="52.5" customHeight="1" x14ac:dyDescent="0.25">
      <c r="A5" s="7">
        <v>2</v>
      </c>
      <c r="B5" s="8">
        <v>609692</v>
      </c>
      <c r="C5" s="8" t="s">
        <v>26</v>
      </c>
      <c r="D5" s="8" t="s">
        <v>36</v>
      </c>
      <c r="E5" s="8" t="s">
        <v>27</v>
      </c>
      <c r="F5" s="8">
        <v>4</v>
      </c>
      <c r="G5" s="8"/>
      <c r="H5" s="8">
        <v>28.167000000000002</v>
      </c>
      <c r="I5" s="9">
        <f t="shared" ref="I5:I8" si="0">SUM(F5:H5)</f>
        <v>32.167000000000002</v>
      </c>
      <c r="J5" s="8"/>
      <c r="K5" s="8"/>
      <c r="L5" s="8">
        <v>10</v>
      </c>
      <c r="M5" s="8" t="s">
        <v>19</v>
      </c>
      <c r="N5" s="8"/>
      <c r="O5" s="8"/>
      <c r="P5" s="8"/>
      <c r="Q5" s="8"/>
      <c r="R5" s="11">
        <f xml:space="preserve"> IF(AND(K5 = "ΕΟΡΔΑΙΑΣ",M5 = "ΕΟΡΔΑΙΑΣ"), SUM(I5,J5,L5),  IF(K5 = "ΕΟΡΔΑΙΑΣ", SUM(I5,J5), 0) + IF(M5 = "ΕΟΡΔΑΙΑΣ", SUM(I5,L5),0)) + IF(O5 = "ΕΟΡΔΑΙΑΣ", N5, 0)  + IF(Q5 = "ΕΟΡΔΑΙΑΣ", P5, 0)</f>
        <v>0</v>
      </c>
      <c r="S5" s="11">
        <f xml:space="preserve"> IF(AND(K5 = "ΚΟΖΑΝΗΣ",M5 = "ΚΟΖΑΝΗΣ"), SUM(I5,J5,L5),  IF(K5 = "ΚΟΖΑΝΗΣ", SUM(I5,J5), 0) + IF(M5 = "ΚΟΖΑΝΗΣ", SUM(I5,L5),0)) + IF(O5 = "ΚΟΖΑΝΗΣ", N5, 0)  + IF(Q5 = "ΚΟΖΑΝΗΣ", P5, 0)</f>
        <v>42.167000000000002</v>
      </c>
      <c r="T5" s="11">
        <f xml:space="preserve"> IF(AND(K5 = "ΒΟΙΟΥ",M5 = "ΒΟΙΟΥ"), SUM(I5,J5,L5),  IF(K5 = "ΒΟΙΟΥ", SUM(I5,J5), 0) + IF(M5 = "ΒΟΙΟΥ", SUM(I5,L5),0)) + IF(O5 = "ΒΟΙΟΥ", N5, 0)  + IF(Q5 = "ΒΟΙΟΥ", P5, 0)</f>
        <v>0</v>
      </c>
      <c r="U5" s="11">
        <f xml:space="preserve"> IF(AND($K5 = "ΣΕΡΒΙΩΝ",$M5 = "ΣΕΡΒΙΩΝ"), SUM($I5,$J5,$L5),  IF($K5 = "ΣΕΡΒΙΩΝ", SUM($I5,$J5), 0) + IF($M5 = "ΣΕΡΒΙΩΝ", SUM($I5,$L5),0)) + IF($O5 = "ΣΕΡΒΙΩΝ", $N5, 0)  + IF($Q5 = "ΣΕΡΒΙΩΝ", $P5, 0)</f>
        <v>0</v>
      </c>
      <c r="V5" s="11">
        <f xml:space="preserve"> IF(AND($K5 = "ΒΕΛΒΕΝΤΟΥ",$M5 = "ΒΕΛΒΕΝΤΟΥ"), SUM($I5,$J5,$L5),  IF($K5 = "ΒΕΛΒΕΝΤΟΥ", SUM($I5,$J5), 0) + IF($M5 = "ΒΕΛΒΕΝΤΟΥ", SUM($I5,$L5),0)) + IF($O5 = "ΒΕΛΒΕΝΤΟΥ", $N5, 0)  + IF($Q5 = "ΒΕΛΒΕΝΤΟΥ", $P5, 0)</f>
        <v>0</v>
      </c>
      <c r="W5" s="11">
        <f>I5+J5+L5+N5</f>
        <v>42.167000000000002</v>
      </c>
      <c r="X5" s="8" t="s">
        <v>44</v>
      </c>
    </row>
    <row r="6" spans="1:24" ht="57" customHeight="1" x14ac:dyDescent="0.25">
      <c r="A6" s="7">
        <v>3</v>
      </c>
      <c r="B6" s="8">
        <v>704874</v>
      </c>
      <c r="C6" s="8" t="s">
        <v>31</v>
      </c>
      <c r="D6" s="8" t="s">
        <v>37</v>
      </c>
      <c r="E6" s="8" t="s">
        <v>43</v>
      </c>
      <c r="F6" s="8">
        <v>23</v>
      </c>
      <c r="G6" s="8"/>
      <c r="H6" s="8">
        <v>5.25</v>
      </c>
      <c r="I6" s="9">
        <f t="shared" si="0"/>
        <v>28.25</v>
      </c>
      <c r="J6" s="8">
        <v>4</v>
      </c>
      <c r="K6" s="8" t="s">
        <v>19</v>
      </c>
      <c r="L6" s="8">
        <v>10</v>
      </c>
      <c r="M6" s="8" t="s">
        <v>19</v>
      </c>
      <c r="N6" s="8"/>
      <c r="O6" s="8"/>
      <c r="P6" s="8"/>
      <c r="Q6" s="10"/>
      <c r="R6" s="11">
        <f xml:space="preserve"> IF(AND(K6 = "ΕΟΡΔΑΙΑΣ",M6 = "ΕΟΡΔΑΙΑΣ"), SUM(I6,J6,L6),  IF(K6 = "ΕΟΡΔΑΙΑΣ", SUM(I6,J6), 0) + IF(M6 = "ΕΟΡΔΑΙΑΣ", SUM(I6,L6),0)) + IF(O6 = "ΕΟΡΔΑΙΑΣ", N6, 0)  + IF(Q6 = "ΕΟΡΔΑΙΑΣ", P6, 0)</f>
        <v>0</v>
      </c>
      <c r="S6" s="11">
        <f xml:space="preserve"> IF(AND(K6 = "ΚΟΖΑΝΗΣ",M6 = "ΚΟΖΑΝΗΣ"), SUM(I6,J6,L6),  IF(K6 = "ΚΟΖΑΝΗΣ", SUM(I6,J6), 0) + IF(M6 = "ΚΟΖΑΝΗΣ", SUM(I6,L6),0)) + IF(O6 = "ΚΟΖΑΝΗΣ", N6, 0)  + IF(Q6 = "ΚΟΖΑΝΗΣ", P6, 0)</f>
        <v>42.25</v>
      </c>
      <c r="T6" s="11">
        <f xml:space="preserve"> IF(AND(K6 = "ΒΟΙΟΥ",M6 = "ΒΟΙΟΥ"), SUM(I6,J6,L6),  IF(K6 = "ΒΟΙΟΥ", SUM(I6,J6), 0) + IF(M6 = "ΒΟΙΟΥ", SUM(I6,L6),0)) + IF(O6 = "ΒΟΙΟΥ", N6, 0)  + IF(Q6 = "ΒΟΙΟΥ", P6, 0)</f>
        <v>0</v>
      </c>
      <c r="U6" s="11">
        <f xml:space="preserve"> IF(AND($K6 = "ΣΕΡΒΙΩΝ",$M6 = "ΣΕΡΒΙΩΝ"), SUM($I6,$J6,$L6),  IF($K6 = "ΣΕΡΒΙΩΝ", SUM($I6,$J6), 0) + IF($M6 = "ΣΕΡΒΙΩΝ", SUM($I6,$L6),0)) + IF($O6 = "ΣΕΡΒΙΩΝ", $N6, 0)  + IF($Q6 = "ΣΕΡΒΙΩΝ", $P6, 0)</f>
        <v>0</v>
      </c>
      <c r="V6" s="11">
        <f xml:space="preserve"> IF(AND($K6 = "ΒΕΛΒΕΝΤΟΥ",$M6 = "ΒΕΛΒΕΝΤΟΥ"), SUM($I6,$J6,$L6),  IF($K6 = "ΒΕΛΒΕΝΤΟΥ", SUM($I6,$J6), 0) + IF($M6 = "ΒΕΛΒΕΝΤΟΥ", SUM($I6,$L6),0)) + IF($O6 = "ΒΕΛΒΕΝΤΟΥ", $N6, 0)  + IF($Q6 = "ΒΕΛΒΕΝΤΟΥ", $P6, 0)</f>
        <v>0</v>
      </c>
      <c r="W6" s="11">
        <f>I6+J6+L6+N6</f>
        <v>42.25</v>
      </c>
      <c r="X6" s="8" t="s">
        <v>45</v>
      </c>
    </row>
    <row r="7" spans="1:24" ht="54" customHeight="1" x14ac:dyDescent="0.25">
      <c r="A7" s="7">
        <v>4</v>
      </c>
      <c r="B7" s="8">
        <v>228018</v>
      </c>
      <c r="C7" s="8" t="s">
        <v>28</v>
      </c>
      <c r="D7" s="8" t="s">
        <v>38</v>
      </c>
      <c r="E7" s="8" t="s">
        <v>29</v>
      </c>
      <c r="F7" s="8">
        <v>9</v>
      </c>
      <c r="G7" s="8"/>
      <c r="H7" s="8">
        <v>23.875</v>
      </c>
      <c r="I7" s="9">
        <f t="shared" si="0"/>
        <v>32.875</v>
      </c>
      <c r="J7" s="8">
        <v>4</v>
      </c>
      <c r="K7" s="8" t="s">
        <v>30</v>
      </c>
      <c r="L7" s="8"/>
      <c r="M7" s="8"/>
      <c r="N7" s="8"/>
      <c r="O7" s="8"/>
      <c r="P7" s="8"/>
      <c r="Q7" s="10"/>
      <c r="R7" s="11">
        <f xml:space="preserve"> IF(AND(K7 = "ΕΟΡΔΑΙΑΣ",M7 = "ΕΟΡΔΑΙΑΣ"), SUM(I7,J7,L7),  IF(K7 = "ΕΟΡΔΑΙΑΣ", SUM(I7,J7), 0) + IF(M7 = "ΕΟΡΔΑΙΑΣ", SUM(I7,L7),0)) + IF(O7 = "ΕΟΡΔΑΙΑΣ", N7, 0)  + IF(Q7 = "ΕΟΡΔΑΙΑΣ", P7, 0)</f>
        <v>0</v>
      </c>
      <c r="S7" s="11">
        <f xml:space="preserve"> IF(AND(K7 = "ΚΟΖΑΝΗΣ",M7 = "ΚΟΖΑΝΗΣ"), SUM(I7,J7,L7),  IF(K7 = "ΚΟΖΑΝΗΣ", SUM(I7,J7), 0) + IF(M7 = "ΚΟΖΑΝΗΣ", SUM(I7,L7),0)) + IF(O7 = "ΚΟΖΑΝΗΣ", N7, 0)  + IF(Q7 = "ΚΟΖΑΝΗΣ", P7, 0)</f>
        <v>0</v>
      </c>
      <c r="T7" s="11">
        <f xml:space="preserve"> IF(AND(K7 = "ΒΟΙΟΥ",M7 = "ΒΟΙΟΥ"), SUM(I7,J7,L7),  IF(K7 = "ΒΟΙΟΥ", SUM(I7,J7), 0) + IF(M7 = "ΒΟΙΟΥ", SUM(I7,L7),0)) + IF(O7 = "ΒΟΙΟΥ", N7, 0)  + IF(Q7 = "ΒΟΙΟΥ", P7, 0)</f>
        <v>0</v>
      </c>
      <c r="U7" s="11">
        <f xml:space="preserve"> IF(AND($K7 = "ΣΕΡΒΙΩΝ",$M7 = "ΣΕΡΒΙΩΝ"), SUM($I7,$J7,$L7),  IF($K7 = "ΣΕΡΒΙΩΝ", SUM($I7,$J7), 0) + IF($M7 = "ΣΕΡΒΙΩΝ", SUM($I7,$L7),0)) + IF($O7 = "ΣΕΡΒΙΩΝ", $N7, 0)  + IF($Q7 = "ΣΕΡΒΙΩΝ", $P7, 0)</f>
        <v>0</v>
      </c>
      <c r="V7" s="11">
        <f xml:space="preserve"> IF(AND($K7 = "ΒΕΛΒΕΝΤΟΥ",$M7 = "ΒΕΛΒΕΝΤΟΥ"), SUM($I7,$J7,$L7),  IF($K7 = "ΒΕΛΒΕΝΤΟΥ", SUM($I7,$J7), 0) + IF($M7 = "ΒΕΛΒΕΝΤΟΥ", SUM($I7,$L7),0)) + IF($O7 = "ΒΕΛΒΕΝΤΟΥ", $N7, 0)  + IF($Q7 = "ΒΕΛΒΕΝΤΟΥ", $P7, 0)</f>
        <v>0</v>
      </c>
      <c r="W7" s="11">
        <f>I7+J7+L7+N7</f>
        <v>36.875</v>
      </c>
      <c r="X7" s="8" t="s">
        <v>39</v>
      </c>
    </row>
    <row r="8" spans="1:24" ht="56.25" customHeight="1" x14ac:dyDescent="0.25">
      <c r="A8" s="7">
        <v>5</v>
      </c>
      <c r="B8" s="8">
        <v>619914</v>
      </c>
      <c r="C8" s="8" t="s">
        <v>32</v>
      </c>
      <c r="D8" s="8" t="s">
        <v>38</v>
      </c>
      <c r="E8" s="8" t="s">
        <v>33</v>
      </c>
      <c r="F8" s="8"/>
      <c r="G8" s="8"/>
      <c r="H8" s="8">
        <v>21.375</v>
      </c>
      <c r="I8" s="9">
        <f t="shared" si="0"/>
        <v>21.375</v>
      </c>
      <c r="J8" s="8">
        <v>4</v>
      </c>
      <c r="K8" s="8" t="s">
        <v>19</v>
      </c>
      <c r="L8" s="8"/>
      <c r="M8" s="8"/>
      <c r="N8" s="8"/>
      <c r="O8" s="8"/>
      <c r="P8" s="8"/>
      <c r="Q8" s="10"/>
      <c r="R8" s="11">
        <f xml:space="preserve"> IF(AND(K8 = "ΕΟΡΔΑΙΑΣ",M8 = "ΕΟΡΔΑΙΑΣ"), SUM(I8,J8,L8),  IF(K8 = "ΕΟΡΔΑΙΑΣ", SUM(I8,J8), 0) + IF(M8 = "ΕΟΡΔΑΙΑΣ", SUM(I8,L8),0)) + IF(O8 = "ΕΟΡΔΑΙΑΣ", N8, 0)  + IF(Q8 = "ΕΟΡΔΑΙΑΣ", P8, 0)</f>
        <v>0</v>
      </c>
      <c r="S8" s="11">
        <f xml:space="preserve"> IF(AND(K8 = "ΚΟΖΑΝΗΣ",M8 = "ΚΟΖΑΝΗΣ"), SUM(I8,J8,L8),  IF(K8 = "ΚΟΖΑΝΗΣ", SUM(I8,J8), 0) + IF(M8 = "ΚΟΖΑΝΗΣ", SUM(I8,L8),0)) + IF(O8 = "ΚΟΖΑΝΗΣ", N8, 0)  + IF(Q8 = "ΚΟΖΑΝΗΣ", P8, 0)</f>
        <v>25.375</v>
      </c>
      <c r="T8" s="11">
        <f xml:space="preserve"> IF(AND(K8 = "ΒΟΙΟΥ",M8 = "ΒΟΙΟΥ"), SUM(I8,J8,L8),  IF(K8 = "ΒΟΙΟΥ", SUM(I8,J8), 0) + IF(M8 = "ΒΟΙΟΥ", SUM(I8,L8),0)) + IF(O8 = "ΒΟΙΟΥ", N8, 0)  + IF(Q8 = "ΒΟΙΟΥ", P8, 0)</f>
        <v>0</v>
      </c>
      <c r="U8" s="11">
        <f xml:space="preserve"> IF(AND($K8 = "ΣΕΡΒΙΩΝ",$M8 = "ΣΕΡΒΙΩΝ"), SUM($I8,$J8,$L8),  IF($K8 = "ΣΕΡΒΙΩΝ", SUM($I8,$J8), 0) + IF($M8 = "ΣΕΡΒΙΩΝ", SUM($I8,$L8),0)) + IF($O8 = "ΣΕΡΒΙΩΝ", $N8, 0)  + IF($Q8 = "ΣΕΡΒΙΩΝ", $P8, 0)</f>
        <v>0</v>
      </c>
      <c r="V8" s="11">
        <f xml:space="preserve"> IF(AND($K8 = "ΒΕΛΒΕΝΤΟΥ",$M8 = "ΒΕΛΒΕΝΤΟΥ"), SUM($I8,$J8,$L8),  IF($K8 = "ΒΕΛΒΕΝΤΟΥ", SUM($I8,$J8), 0) + IF($M8 = "ΒΕΛΒΕΝΤΟΥ", SUM($I8,$L8),0)) + IF($O8 = "ΒΕΛΒΕΝΤΟΥ", $N8, 0)  + IF($Q8 = "ΒΕΛΒΕΝΤΟΥ", $P8, 0)</f>
        <v>0</v>
      </c>
      <c r="W8" s="11">
        <f>I8+J8+L8+N8</f>
        <v>25.375</v>
      </c>
      <c r="X8" s="8" t="s">
        <v>46</v>
      </c>
    </row>
  </sheetData>
  <sortState xmlns:xlrd2="http://schemas.microsoft.com/office/spreadsheetml/2017/richdata2" ref="A4:X8">
    <sortCondition descending="1" ref="W4:W8"/>
  </sortState>
  <mergeCells count="2">
    <mergeCell ref="A1:X1"/>
    <mergeCell ref="A2:X2"/>
  </mergeCells>
  <phoneticPr fontId="6" type="noConversion"/>
  <conditionalFormatting sqref="R4:W8">
    <cfRule type="cellIs" dxfId="0" priority="10" stopIfTrue="1" operator="equal">
      <formula>0</formula>
    </cfRule>
  </conditionalFormatting>
  <pageMargins left="0.2" right="0.2" top="0.43" bottom="0.74803149606299213" header="0.31496062992125984" footer="0.31496062992125984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 ΠΕ11   ΑΠΟΣΠΑΣΕΙΣ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2023-08-31T11:49:30Z</dcterms:modified>
</cp:coreProperties>
</file>