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5BE0160D-1F2E-4FA2-8F6B-A5D15141B6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70ΕΑΕ ΑΠΟΣΠΑΣΕΙΣ" sheetId="11" r:id="rId1"/>
  </sheets>
  <definedNames>
    <definedName name="_xlnm._FilterDatabase" localSheetId="0" hidden="1">'ΠΕ70ΕΑΕ ΑΠΟΣΠΑΣΕΙΣ'!$A$2:$U$11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1" l="1"/>
  <c r="S4" i="11"/>
  <c r="T4" i="11"/>
  <c r="U4" i="11"/>
  <c r="Q3" i="11" l="1"/>
  <c r="S3" i="11"/>
  <c r="T3" i="11"/>
  <c r="R9" i="11"/>
  <c r="S9" i="11"/>
  <c r="T9" i="11"/>
  <c r="Q5" i="11"/>
  <c r="S5" i="11"/>
  <c r="T5" i="11"/>
  <c r="Q8" i="11"/>
  <c r="S8" i="11"/>
  <c r="T8" i="11"/>
  <c r="Q7" i="11"/>
  <c r="S7" i="11"/>
  <c r="T7" i="11"/>
  <c r="Q11" i="11"/>
  <c r="S11" i="11"/>
  <c r="T11" i="11"/>
  <c r="Q10" i="11"/>
  <c r="S10" i="11"/>
  <c r="T10" i="11"/>
  <c r="H11" i="11"/>
  <c r="R11" i="11" s="1"/>
  <c r="H10" i="11"/>
  <c r="H6" i="11"/>
  <c r="H5" i="11"/>
  <c r="R5" i="11" s="1"/>
  <c r="H4" i="11"/>
  <c r="Q4" i="11" s="1"/>
  <c r="H8" i="11"/>
  <c r="H3" i="11"/>
  <c r="R3" i="11" s="1"/>
  <c r="H9" i="11"/>
  <c r="H7" i="11"/>
  <c r="S6" i="11"/>
  <c r="T6" i="11"/>
  <c r="U6" i="11"/>
  <c r="R10" i="11" l="1"/>
  <c r="R7" i="11"/>
  <c r="Q9" i="11"/>
  <c r="R8" i="11"/>
  <c r="V8" i="11" s="1"/>
  <c r="R6" i="11"/>
  <c r="Q6" i="11"/>
  <c r="V6" i="11" l="1"/>
  <c r="V4" i="11"/>
  <c r="U3" i="11"/>
  <c r="V3" i="11" s="1"/>
  <c r="U9" i="11"/>
  <c r="V9" i="11" s="1"/>
  <c r="U7" i="11"/>
  <c r="V7" i="11" s="1"/>
  <c r="U10" i="11"/>
  <c r="V10" i="11" s="1"/>
  <c r="U5" i="11"/>
  <c r="V5" i="11" s="1"/>
  <c r="U11" i="11"/>
  <c r="V11" i="11" s="1"/>
</calcChain>
</file>

<file path=xl/sharedStrings.xml><?xml version="1.0" encoding="utf-8"?>
<sst xmlns="http://schemas.openxmlformats.org/spreadsheetml/2006/main" count="56" uniqueCount="50">
  <si>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</si>
  <si>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</si>
  <si>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</si>
  <si>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</si>
  <si>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</si>
  <si>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</si>
  <si>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</si>
  <si>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</si>
  <si>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</si>
  <si>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</si>
  <si>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</si>
  <si>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</si>
  <si>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</si>
  <si>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</si>
  <si>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</si>
  <si>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</si>
  <si>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</si>
  <si>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</si>
  <si>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</si>
  <si>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ΚΟΖΑΝΗΣ</t>
  </si>
  <si>
    <t>ΕΟΡΔΑΙΑΣ</t>
  </si>
  <si>
    <t>ΣΥΝΟΛΟ ΔΗΜΟΣ ΣΕΡΒΙΩΝ</t>
  </si>
  <si>
    <t>ΣΥΝΟΛΟ ΔΗΜΟΣ ΒΕΛΒΕΝΤΟΥ</t>
  </si>
  <si>
    <t>Μέγιστη τιμή</t>
  </si>
  <si>
    <t xml:space="preserve">ΤΟΠΟΘΕΤΗΣΗ </t>
  </si>
  <si>
    <t xml:space="preserve">ΔΣ 8ο Κοζάνης </t>
  </si>
  <si>
    <t xml:space="preserve">Τζίντζιος  Μιλτιάδης </t>
  </si>
  <si>
    <t>Λιάπη Ειρήνη Χρυσοβαλάντου</t>
  </si>
  <si>
    <t xml:space="preserve">ΠΥΣΠΕ Αρτας </t>
  </si>
  <si>
    <t xml:space="preserve">Κατσαρού Χαρούλα </t>
  </si>
  <si>
    <t xml:space="preserve">ΕΕΕΕΚ Κοζάνης </t>
  </si>
  <si>
    <t xml:space="preserve">Παγκάκου Μαρία </t>
  </si>
  <si>
    <t xml:space="preserve">ΠΥΣΠΕ Αιτ/νιας </t>
  </si>
  <si>
    <t xml:space="preserve">Παυλίδου Μαρία </t>
  </si>
  <si>
    <t xml:space="preserve">ΠΥΣΠΕ Καστοριάς </t>
  </si>
  <si>
    <t xml:space="preserve">Γιαννακόπουλος Δημήτριος </t>
  </si>
  <si>
    <t xml:space="preserve">ΤΕ ΔΣ 12ο Κοζάνης </t>
  </si>
  <si>
    <t>ΣΕΡΒΙΩΝ</t>
  </si>
  <si>
    <t xml:space="preserve">Μητσοπούλου Ξένια </t>
  </si>
  <si>
    <t xml:space="preserve">ΔΣ Ειδικό Κοζάνης </t>
  </si>
  <si>
    <t xml:space="preserve">Σειταρίδου Ειρήνη </t>
  </si>
  <si>
    <t xml:space="preserve">Χιδερίδου Μανδαρή Αναστασία </t>
  </si>
  <si>
    <t>Προσωρινή τοποθέτηση αποσπασμένων και αποσπάσεις εντός ΠΥΣΠΕ εκπαιδευτικών κλαδου ΠΕ70 ΕΑΕ Πράξη 13/18-8-2023</t>
  </si>
  <si>
    <t>ΤΕ ΔΣ 13ο Κοζάνης</t>
  </si>
  <si>
    <t>ΤΕ ΔΣ 4ο Πτολ/δας</t>
  </si>
  <si>
    <t>ΤΕ ΔΣ Κοίλων</t>
  </si>
  <si>
    <t>Δεν κετέστη δυνατό να αποσπαστεί</t>
  </si>
  <si>
    <t>ΤΕ ΔΣ Ακρινής</t>
  </si>
  <si>
    <t>ΔΣ Ειδικό Κοζάνης</t>
  </si>
  <si>
    <t>ΤΕ ΔΣ Αγ. Δημητρίου
(Θα υλοποιηθεί μόνο στην περίπτωση που καλυφθεί το κενό στο Ειδικό ΔΣ Κοζάνης)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</si>
</sst>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name val="Arial"/>
      <family val="2"/>
      <charset val="161"/>
    </font>
    <font>
      <b/>
      <sz val="10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rgb="FFFF0000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rgb="FFFF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wrapText="1"/>
    </xf>
    <xf numFmtId="0" fontId="9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1" fillId="2" borderId="1" xfId="0" applyNumberFormat="1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1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/>
    <xf numFmtId="0" fontId="0" fillId="0" borderId="0" xfId="0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2" xr:uid="{00000000-0005-0000-0000-000001000000}"/>
    <cellStyle name="Κανονικό 4" xfId="1" xr:uid="{00000000-0005-0000-0000-000002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"/>
  <sheetViews>
    <sheetView tabSelected="1" topLeftCell="A4" zoomScale="110" zoomScaleNormal="110" workbookViewId="0">
      <selection activeCell="X8" sqref="X8"/>
    </sheetView>
  </sheetViews>
  <sheetFormatPr defaultRowHeight="15" x14ac:dyDescent="0.25"/>
  <cols>
    <col min="1" max="1" width="4" customWidth="1"/>
    <col min="2" max="2" width="7" bestFit="1" customWidth="1"/>
    <col min="3" max="3" width="12.42578125" customWidth="1"/>
    <col min="4" max="4" width="8" customWidth="1"/>
    <col min="5" max="5" width="5.85546875" customWidth="1"/>
    <col min="6" max="6" width="3" customWidth="1"/>
    <col min="7" max="7" width="6.42578125" bestFit="1" customWidth="1"/>
    <col min="8" max="8" width="7.42578125" style="11" bestFit="1" customWidth="1"/>
    <col min="9" max="9" width="4.85546875" customWidth="1"/>
    <col min="10" max="10" width="8.42578125" bestFit="1" customWidth="1"/>
    <col min="11" max="11" width="5.7109375" customWidth="1"/>
    <col min="12" max="12" width="7.28515625" customWidth="1"/>
    <col min="13" max="13" width="5.85546875" customWidth="1"/>
    <col min="14" max="14" width="6.7109375" customWidth="1"/>
    <col min="15" max="15" width="3.5703125" customWidth="1"/>
    <col min="16" max="16" width="4.5703125" customWidth="1"/>
    <col min="17" max="17" width="8.7109375" style="11" customWidth="1"/>
    <col min="18" max="18" width="7.5703125" style="11" customWidth="1"/>
    <col min="19" max="19" width="8.42578125" style="11" customWidth="1"/>
    <col min="20" max="20" width="7.85546875" style="11" customWidth="1"/>
    <col min="21" max="21" width="8.7109375" style="11" customWidth="1"/>
    <col min="22" max="22" width="7.85546875" hidden="1" customWidth="1"/>
    <col min="23" max="23" width="21.5703125" style="19" customWidth="1"/>
  </cols>
  <sheetData>
    <row r="1" spans="1:23" ht="19.5" customHeight="1" x14ac:dyDescent="0.25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86.25" customHeight="1" x14ac:dyDescent="0.25">
      <c r="A2" s="1" t="s">
        <v>9</v>
      </c>
      <c r="B2" s="2" t="s">
        <v>1</v>
      </c>
      <c r="C2" s="2" t="s">
        <v>0</v>
      </c>
      <c r="D2" s="2" t="s">
        <v>10</v>
      </c>
      <c r="E2" s="2" t="s">
        <v>11</v>
      </c>
      <c r="F2" s="2" t="s">
        <v>12</v>
      </c>
      <c r="G2" s="2" t="s">
        <v>13</v>
      </c>
      <c r="H2" s="9" t="s">
        <v>14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15</v>
      </c>
      <c r="N2" s="2" t="s">
        <v>16</v>
      </c>
      <c r="O2" s="2" t="s">
        <v>17</v>
      </c>
      <c r="P2" s="2" t="s">
        <v>18</v>
      </c>
      <c r="Q2" s="12" t="s">
        <v>8</v>
      </c>
      <c r="R2" s="12" t="s">
        <v>7</v>
      </c>
      <c r="S2" s="12" t="s">
        <v>6</v>
      </c>
      <c r="T2" s="12" t="s">
        <v>21</v>
      </c>
      <c r="U2" s="15" t="s">
        <v>22</v>
      </c>
      <c r="V2" s="17" t="s">
        <v>23</v>
      </c>
      <c r="W2" s="12" t="s">
        <v>24</v>
      </c>
    </row>
    <row r="3" spans="1:23" s="8" customFormat="1" ht="50.1" customHeight="1" x14ac:dyDescent="0.25">
      <c r="A3" s="21">
        <v>1</v>
      </c>
      <c r="B3" s="3">
        <v>620467</v>
      </c>
      <c r="C3" s="3" t="s">
        <v>29</v>
      </c>
      <c r="D3" s="3" t="s">
        <v>30</v>
      </c>
      <c r="E3" s="3">
        <v>9</v>
      </c>
      <c r="F3" s="14"/>
      <c r="G3" s="3">
        <v>19.25</v>
      </c>
      <c r="H3" s="10">
        <f t="shared" ref="H3:H11" si="0">SUM(E3:G3)</f>
        <v>28.25</v>
      </c>
      <c r="I3" s="3">
        <v>4</v>
      </c>
      <c r="J3" s="3" t="s">
        <v>19</v>
      </c>
      <c r="K3" s="3">
        <v>10</v>
      </c>
      <c r="L3" s="3" t="s">
        <v>19</v>
      </c>
      <c r="M3" s="3"/>
      <c r="N3" s="3"/>
      <c r="O3" s="5"/>
      <c r="P3" s="5"/>
      <c r="Q3" s="13">
        <f t="shared" ref="Q3:Q11" si="1" xml:space="preserve"> IF(AND(J3 = "ΕΟΡΔΑΙΑΣ",L3 = "ΕΟΡΔΑΙΑΣ"), SUM(H3,I3,K3),  IF(J3 = "ΕΟΡΔΑΙΑΣ", SUM(H3,I3), 0) + IF(L3 = "ΕΟΡΔΑΙΑΣ", SUM(H3,K3),0)) + IF(N3 = "ΕΟΡΔΑΙΑΣ", M3, 0)  + IF(P3 = "ΕΟΡΔΑΙΑΣ", O3, 0)</f>
        <v>0</v>
      </c>
      <c r="R3" s="13">
        <f t="shared" ref="R3:R11" si="2" xml:space="preserve"> IF(AND(J3 = "ΚΟΖΑΝΗΣ",L3 = "ΚΟΖΑΝΗΣ"), SUM(H3,I3,K3),  IF(J3 = "ΚΟΖΑΝΗΣ", SUM(H3,I3), 0) + IF(L3 = "ΚΟΖΑΝΗΣ", SUM(H3,K3),0)) + IF(N3 = "ΚΟΖΑΝΗΣ", M3, 0)  + IF(P3 = "ΚΟΖΑΝΗΣ", O3, 0)</f>
        <v>42.25</v>
      </c>
      <c r="S3" s="10">
        <f t="shared" ref="S3:S11" si="3" xml:space="preserve"> IF(AND(J3 = "ΒΟΙΟΥ",L3 = "ΒΟΙΟΥ"), SUM(H3,I3,K3),  IF(J3 = "ΒΟΙΟΥ", SUM(H3,I3), 0) + IF(L3 = "ΒΟΙΟΥ", SUM(H3,K3),0)) + IF(N3 = "ΒΟΙΟΥ", M3, 0)  + IF(P3 = "ΒΟΙΟΥ", O3, 0)</f>
        <v>0</v>
      </c>
      <c r="T3" s="13">
        <f t="shared" ref="T3:T11" si="4" xml:space="preserve"> IF(AND($J3 = "ΣΕΡΒΙΩΝ",$L3 = "ΣΕΡΒΙΩΝ"), SUM($H3,$I3,$K3),  IF($J3 = "ΣΕΡΒΙΩΝ", SUM($H3,$I3), 0) + IF($L3 = "ΣΕΡΒΙΩΝ", SUM($H3,$K3),0)) + IF($N3 = "ΣΕΡΒΙΩΝ", $M3, 0)  + IF($P3 = "ΣΕΡΒΙΩΝ",$O3, 0)</f>
        <v>0</v>
      </c>
      <c r="U3" s="16">
        <f xml:space="preserve"> IF(AND($J3 = "ΒΕΛΒΕΝΤΟΥ",$L3 = "ΒΕΛΒΕΝΤΟΥ"), SUM($H3,$I3,$K3),  IF($J3 = "ΒΕΛΒΕΝΤΟΥ", SUM($H3,$I3), 0) + IF($L3 = "ΒΕΛΒΕΝΤΟΥ", SUM($H3,$K3),0)) + IF($N3 = "ΒΕΛΒΕΝΤΟΥ", $M3, 0)  + IF($P3 = "ΒΕΛΒΕΝΤΟΥ",$O3, 0)</f>
        <v>0</v>
      </c>
      <c r="V3" s="18">
        <f t="shared" ref="V3:V11" si="5">MAX(Q3:U3,H3)</f>
        <v>42.25</v>
      </c>
      <c r="W3" s="20" t="s">
        <v>43</v>
      </c>
    </row>
    <row r="4" spans="1:23" ht="50.1" customHeight="1" x14ac:dyDescent="0.25">
      <c r="A4" s="21">
        <v>2</v>
      </c>
      <c r="B4" s="3">
        <v>707677</v>
      </c>
      <c r="C4" s="3" t="s">
        <v>31</v>
      </c>
      <c r="D4" s="3" t="s">
        <v>32</v>
      </c>
      <c r="E4" s="3">
        <v>9</v>
      </c>
      <c r="F4" s="3">
        <v>5</v>
      </c>
      <c r="G4" s="3">
        <v>7.5</v>
      </c>
      <c r="H4" s="10">
        <f t="shared" si="0"/>
        <v>21.5</v>
      </c>
      <c r="I4" s="3">
        <v>4</v>
      </c>
      <c r="J4" s="3" t="s">
        <v>20</v>
      </c>
      <c r="K4" s="3"/>
      <c r="L4" s="3"/>
      <c r="M4" s="3"/>
      <c r="N4" s="3"/>
      <c r="O4" s="7"/>
      <c r="P4" s="4"/>
      <c r="Q4" s="13">
        <f t="shared" si="1"/>
        <v>25.5</v>
      </c>
      <c r="R4" s="13">
        <f t="shared" si="2"/>
        <v>0</v>
      </c>
      <c r="S4" s="10">
        <f t="shared" si="3"/>
        <v>0</v>
      </c>
      <c r="T4" s="13">
        <f t="shared" si="4"/>
        <v>0</v>
      </c>
      <c r="U4" s="16">
        <f xml:space="preserve"> IF(AND($J4 = "ΒΕΛΒΕΝΤΟΥ",$L4 = "ΒΕΛΒΕΝΤΟΥ"), SUM($H4,$I4,$K4),  IF($J4 = "ΒΕΛΒΕΝΤΟΥ", SUM($H4,$I4), 0) + IF($L4 = "ΒΕΛΒΕΝΤΟΥ", SUM($H4,$K4),0)) + IF($N4 = "ΒΕΛΒΕΝΤΟΥ", $M4, 0)  + IF($P4 = "ΒΕΛΒΕΝΤΟΥ",$O4, 0)</f>
        <v>0</v>
      </c>
      <c r="V4" s="18">
        <f t="shared" si="5"/>
        <v>25.5</v>
      </c>
      <c r="W4" s="3" t="s">
        <v>44</v>
      </c>
    </row>
    <row r="5" spans="1:23" s="8" customFormat="1" ht="50.1" customHeight="1" x14ac:dyDescent="0.25">
      <c r="A5" s="21">
        <v>3</v>
      </c>
      <c r="B5" s="3">
        <v>708294</v>
      </c>
      <c r="C5" s="3" t="s">
        <v>35</v>
      </c>
      <c r="D5" s="3" t="s">
        <v>36</v>
      </c>
      <c r="E5" s="3"/>
      <c r="F5" s="3"/>
      <c r="G5" s="3">
        <v>12.25</v>
      </c>
      <c r="H5" s="10">
        <f t="shared" si="0"/>
        <v>12.25</v>
      </c>
      <c r="I5" s="3">
        <v>4</v>
      </c>
      <c r="J5" s="3" t="s">
        <v>37</v>
      </c>
      <c r="K5" s="3"/>
      <c r="L5" s="3"/>
      <c r="M5" s="3"/>
      <c r="N5" s="3"/>
      <c r="O5" s="5"/>
      <c r="P5" s="6"/>
      <c r="Q5" s="13">
        <f t="shared" si="1"/>
        <v>0</v>
      </c>
      <c r="R5" s="13">
        <f t="shared" si="2"/>
        <v>0</v>
      </c>
      <c r="S5" s="10">
        <f t="shared" si="3"/>
        <v>0</v>
      </c>
      <c r="T5" s="13">
        <f t="shared" si="4"/>
        <v>16.25</v>
      </c>
      <c r="U5" s="16">
        <f xml:space="preserve"> IF(AND($J5 = "ΒΕΛΒΕΝΤΟΥ",$L5 = "ΒΕΛΒΕΝΤΟΥ"), SUM($H5,$I5,$K5),  IF($J5 = "ΒΕΛΒΕΝΤΟΥ", SUM($H5,$I5), 0) + IF($L5 = "ΒΕΛΒΕΝΤΟΥ", SUM($H5,$K5),0)) + IF($N5 = "ΒΕΛΒΕΝΤΟΥ", $M5, 0)  + IF($P5 = "ΒΕΛΒΕΝΤΟΥ",$O5, 0)</f>
        <v>0</v>
      </c>
      <c r="V5" s="18">
        <f t="shared" si="5"/>
        <v>16.25</v>
      </c>
      <c r="W5" s="20" t="s">
        <v>45</v>
      </c>
    </row>
    <row r="6" spans="1:23" s="8" customFormat="1" ht="50.1" customHeight="1" x14ac:dyDescent="0.25">
      <c r="A6" s="21">
        <v>4</v>
      </c>
      <c r="B6" s="3">
        <v>707724</v>
      </c>
      <c r="C6" s="3" t="s">
        <v>26</v>
      </c>
      <c r="D6" s="3" t="s">
        <v>25</v>
      </c>
      <c r="E6" s="3">
        <v>4</v>
      </c>
      <c r="F6" s="3"/>
      <c r="G6" s="3">
        <v>9.67</v>
      </c>
      <c r="H6" s="10">
        <f t="shared" si="0"/>
        <v>13.67</v>
      </c>
      <c r="I6" s="3"/>
      <c r="J6" s="3"/>
      <c r="K6" s="3"/>
      <c r="L6" s="3"/>
      <c r="M6" s="3"/>
      <c r="N6" s="3"/>
      <c r="O6" s="7"/>
      <c r="P6" s="4"/>
      <c r="Q6" s="13">
        <f t="shared" si="1"/>
        <v>0</v>
      </c>
      <c r="R6" s="13">
        <f t="shared" si="2"/>
        <v>0</v>
      </c>
      <c r="S6" s="10">
        <f t="shared" si="3"/>
        <v>0</v>
      </c>
      <c r="T6" s="13">
        <f t="shared" si="4"/>
        <v>0</v>
      </c>
      <c r="U6" s="16">
        <f xml:space="preserve"> IF(AND($J6 = "ΒΕΛΒΕΝΤΟΥ",$L6 = "ΒΕΛΒΕΝΤΟΥ"), SUM($H6,$I6,$K6),  IF($J6 = "ΒΕΛΒΕΝΤΟΥ", SUM($H6,$I6), 0) + IF($L6 = "ΒΕΛΒΕΝΤΟΥ", SUM($H6,$K6),0)) + IF($N6 = "ΒΕΛΒΕΝΤΟΥ", $M6, 0)  + IF($P6 = "ΒΕΛΒΕΝΤΟΥ",$O6, 0)</f>
        <v>0</v>
      </c>
      <c r="V6" s="18">
        <f t="shared" si="5"/>
        <v>13.67</v>
      </c>
      <c r="W6" s="20" t="s">
        <v>46</v>
      </c>
    </row>
    <row r="7" spans="1:23" ht="50.1" customHeight="1" x14ac:dyDescent="0.25">
      <c r="A7" s="21">
        <v>5</v>
      </c>
      <c r="B7" s="3">
        <v>708491</v>
      </c>
      <c r="C7" s="3" t="s">
        <v>40</v>
      </c>
      <c r="D7" s="3" t="s">
        <v>39</v>
      </c>
      <c r="E7" s="3"/>
      <c r="F7" s="3"/>
      <c r="G7" s="3">
        <v>11.75</v>
      </c>
      <c r="H7" s="10">
        <f t="shared" si="0"/>
        <v>11.75</v>
      </c>
      <c r="I7" s="3"/>
      <c r="J7" s="3"/>
      <c r="K7" s="3"/>
      <c r="L7" s="3"/>
      <c r="M7" s="3"/>
      <c r="N7" s="3"/>
      <c r="O7" s="7"/>
      <c r="P7" s="4"/>
      <c r="Q7" s="13">
        <f t="shared" si="1"/>
        <v>0</v>
      </c>
      <c r="R7" s="13">
        <f t="shared" si="2"/>
        <v>0</v>
      </c>
      <c r="S7" s="10">
        <f t="shared" si="3"/>
        <v>0</v>
      </c>
      <c r="T7" s="13">
        <f t="shared" si="4"/>
        <v>0</v>
      </c>
      <c r="U7" s="16">
        <f xml:space="preserve"> IF(AND($J7 = "ΒΕΛΒΕΝΤΟΥ",$L7 = "ΒΕΛΒΕΝΤΟΥ"), SUM($H7,$I7,$K7),  IF($J7 = "ΒΕΛΒΕΝΤΟΥ", SUM($H7,$I7), 0) + IF($L7 = "ΒΕΛΒΕΝΤΟΥ", SUM($H7,$K7),0)) + IF($N7 = "ΒΕΛΒΕΝΤΟΥ", $M7, 0)  + IF($P7 = "ΒΕΛΒΕΝΤΟΥ",$O7, 0)</f>
        <v>0</v>
      </c>
      <c r="V7" s="18">
        <f t="shared" si="5"/>
        <v>11.75</v>
      </c>
      <c r="W7" s="20" t="s">
        <v>49</v>
      </c>
    </row>
    <row r="8" spans="1:23" ht="50.1" customHeight="1" x14ac:dyDescent="0.25">
      <c r="A8" s="21">
        <v>6</v>
      </c>
      <c r="B8" s="3">
        <v>708516</v>
      </c>
      <c r="C8" s="3" t="s">
        <v>38</v>
      </c>
      <c r="D8" s="3" t="s">
        <v>39</v>
      </c>
      <c r="E8" s="3"/>
      <c r="F8" s="3"/>
      <c r="G8" s="3">
        <v>10.875</v>
      </c>
      <c r="H8" s="10">
        <f t="shared" si="0"/>
        <v>10.875</v>
      </c>
      <c r="I8" s="3"/>
      <c r="J8" s="3"/>
      <c r="K8" s="3"/>
      <c r="L8" s="3"/>
      <c r="M8" s="3"/>
      <c r="N8" s="3"/>
      <c r="O8" s="7"/>
      <c r="P8" s="4"/>
      <c r="Q8" s="13">
        <f t="shared" si="1"/>
        <v>0</v>
      </c>
      <c r="R8" s="13">
        <f t="shared" si="2"/>
        <v>0</v>
      </c>
      <c r="S8" s="10">
        <f t="shared" si="3"/>
        <v>0</v>
      </c>
      <c r="T8" s="13">
        <f t="shared" si="4"/>
        <v>0</v>
      </c>
      <c r="U8" s="16"/>
      <c r="V8" s="18">
        <f t="shared" si="5"/>
        <v>10.875</v>
      </c>
      <c r="W8" s="20" t="s">
        <v>46</v>
      </c>
    </row>
    <row r="9" spans="1:23" ht="50.1" customHeight="1" x14ac:dyDescent="0.25">
      <c r="A9" s="21">
        <v>7</v>
      </c>
      <c r="B9" s="3">
        <v>708539</v>
      </c>
      <c r="C9" s="3" t="s">
        <v>33</v>
      </c>
      <c r="D9" s="3" t="s">
        <v>34</v>
      </c>
      <c r="E9" s="3"/>
      <c r="F9" s="3"/>
      <c r="G9" s="3">
        <v>10.875</v>
      </c>
      <c r="H9" s="10">
        <f t="shared" si="0"/>
        <v>10.875</v>
      </c>
      <c r="I9" s="3"/>
      <c r="J9" s="3"/>
      <c r="K9" s="3"/>
      <c r="L9" s="3"/>
      <c r="M9" s="3"/>
      <c r="N9" s="3"/>
      <c r="O9" s="5"/>
      <c r="P9" s="5"/>
      <c r="Q9" s="13">
        <f t="shared" si="1"/>
        <v>0</v>
      </c>
      <c r="R9" s="13">
        <f t="shared" si="2"/>
        <v>0</v>
      </c>
      <c r="S9" s="10">
        <f t="shared" si="3"/>
        <v>0</v>
      </c>
      <c r="T9" s="13">
        <f t="shared" si="4"/>
        <v>0</v>
      </c>
      <c r="U9" s="16">
        <f xml:space="preserve"> IF(AND($J9 = "ΒΕΛΒΕΝΤΟΥ",$L9 = "ΒΕΛΒΕΝΤΟΥ"), SUM($H9,$I9,$K9),  IF($J9 = "ΒΕΛΒΕΝΤΟΥ", SUM($H9,$I9), 0) + IF($L9 = "ΒΕΛΒΕΝΤΟΥ", SUM($H9,$K9),0)) + IF($N9 = "ΒΕΛΒΕΝΤΟΥ", $M9, 0)  + IF($P9 = "ΒΕΛΒΕΝΤΟΥ",$O9, 0)</f>
        <v>0</v>
      </c>
      <c r="V9" s="18">
        <f t="shared" si="5"/>
        <v>10.875</v>
      </c>
      <c r="W9" s="20" t="s">
        <v>47</v>
      </c>
    </row>
    <row r="10" spans="1:23" ht="50.1" customHeight="1" x14ac:dyDescent="0.25">
      <c r="A10" s="21">
        <v>8</v>
      </c>
      <c r="B10" s="3">
        <v>708453</v>
      </c>
      <c r="C10" s="3" t="s">
        <v>41</v>
      </c>
      <c r="D10" s="3" t="s">
        <v>39</v>
      </c>
      <c r="E10" s="3"/>
      <c r="F10" s="3"/>
      <c r="G10" s="3">
        <v>10.75</v>
      </c>
      <c r="H10" s="10">
        <f t="shared" si="0"/>
        <v>10.75</v>
      </c>
      <c r="I10" s="3"/>
      <c r="J10" s="3"/>
      <c r="K10" s="3"/>
      <c r="L10" s="3"/>
      <c r="M10" s="3"/>
      <c r="N10" s="3"/>
      <c r="O10" s="7"/>
      <c r="P10" s="4"/>
      <c r="Q10" s="13">
        <f t="shared" si="1"/>
        <v>0</v>
      </c>
      <c r="R10" s="13">
        <f t="shared" si="2"/>
        <v>0</v>
      </c>
      <c r="S10" s="10">
        <f t="shared" si="3"/>
        <v>0</v>
      </c>
      <c r="T10" s="13">
        <f t="shared" si="4"/>
        <v>0</v>
      </c>
      <c r="U10" s="16">
        <f xml:space="preserve"> IF(AND($J10 = "ΒΕΛΒΕΝΤΟΥ",$L10 = "ΒΕΛΒΕΝΤΟΥ"), SUM($H10,$I10,$K10),  IF($J10 = "ΒΕΛΒΕΝΤΟΥ", SUM($H10,$I10), 0) + IF($L10 = "ΒΕΛΒΕΝΤΟΥ", SUM($H10,$K10),0)) + IF($N10 = "ΒΕΛΒΕΝΤΟΥ", $M10, 0)  + IF($P10 = "ΒΕΛΒΕΝΤΟΥ",$O10, 0)</f>
        <v>0</v>
      </c>
      <c r="V10" s="18">
        <f t="shared" si="5"/>
        <v>10.75</v>
      </c>
      <c r="W10" s="20" t="s">
        <v>46</v>
      </c>
    </row>
    <row r="11" spans="1:23" ht="50.1" customHeight="1" x14ac:dyDescent="0.25">
      <c r="A11" s="21">
        <v>9</v>
      </c>
      <c r="B11" s="3">
        <v>708622</v>
      </c>
      <c r="C11" s="3" t="s">
        <v>27</v>
      </c>
      <c r="D11" s="3" t="s">
        <v>28</v>
      </c>
      <c r="E11" s="3"/>
      <c r="F11" s="3"/>
      <c r="G11" s="3">
        <v>6</v>
      </c>
      <c r="H11" s="10">
        <f t="shared" si="0"/>
        <v>6</v>
      </c>
      <c r="I11" s="3">
        <v>4</v>
      </c>
      <c r="J11" s="3" t="s">
        <v>19</v>
      </c>
      <c r="K11" s="3"/>
      <c r="L11" s="3"/>
      <c r="M11" s="3"/>
      <c r="N11" s="3"/>
      <c r="O11" s="5"/>
      <c r="P11" s="4"/>
      <c r="Q11" s="13">
        <f t="shared" si="1"/>
        <v>0</v>
      </c>
      <c r="R11" s="13">
        <f t="shared" si="2"/>
        <v>10</v>
      </c>
      <c r="S11" s="10">
        <f t="shared" si="3"/>
        <v>0</v>
      </c>
      <c r="T11" s="13">
        <f t="shared" si="4"/>
        <v>0</v>
      </c>
      <c r="U11" s="16">
        <f xml:space="preserve"> IF(AND($J11 = "ΒΕΛΒΕΝΤΟΥ",$L11 = "ΒΕΛΒΕΝΤΟΥ"), SUM($H11,$I11,$K11),  IF($J11 = "ΒΕΛΒΕΝΤΟΥ", SUM($H11,$I11), 0) + IF($L11 = "ΒΕΛΒΕΝΤΟΥ", SUM($H11,$K11),0)) + IF($N11 = "ΒΕΛΒΕΝΤΟΥ", $M11, 0)  + IF($P11 = "ΒΕΛΒΕΝΤΟΥ",$O11, 0)</f>
        <v>0</v>
      </c>
      <c r="V11" s="18">
        <f t="shared" si="5"/>
        <v>10</v>
      </c>
      <c r="W11" s="20" t="s">
        <v>48</v>
      </c>
    </row>
  </sheetData>
  <sortState xmlns:xlrd2="http://schemas.microsoft.com/office/spreadsheetml/2017/richdata2" ref="A3:W11">
    <sortCondition descending="1" ref="V3:V11"/>
  </sortState>
  <mergeCells count="1">
    <mergeCell ref="A1:W1"/>
  </mergeCells>
  <conditionalFormatting sqref="Q3:U11">
    <cfRule type="cellIs" dxfId="0" priority="7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ΠΕ70ΕΑΕ ΑΠΟΣΠΑΣΕΙΣ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2023-08-18T16:26:14Z</dcterms:modified>
</cp:coreProperties>
</file>